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570" windowWidth="15465" windowHeight="109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fn.BAHTTEXT" hidden="1">#NAME?</definedName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<sst xmlns="http://schemas.openxmlformats.org/spreadsheetml/2006/main" count="71" uniqueCount="54">
  <si>
    <t>Полевые работы</t>
  </si>
  <si>
    <t>На застроенной территории</t>
  </si>
  <si>
    <t xml:space="preserve">   1 категория сложности</t>
  </si>
  <si>
    <t>Т.9 п.4</t>
  </si>
  <si>
    <t>га.</t>
  </si>
  <si>
    <t xml:space="preserve">   2 категория сложности</t>
  </si>
  <si>
    <t>Т.9 п.5</t>
  </si>
  <si>
    <t xml:space="preserve">   3 категория сложности</t>
  </si>
  <si>
    <t>Т.9 п.6</t>
  </si>
  <si>
    <t>Итого полевых работ</t>
  </si>
  <si>
    <t>с К- 1,2 (зимний)</t>
  </si>
  <si>
    <t>К</t>
  </si>
  <si>
    <t>Камеральные работы</t>
  </si>
  <si>
    <t>Выполнение камеральных работ в цифровом виде</t>
  </si>
  <si>
    <t>К-1,75</t>
  </si>
  <si>
    <t>Итого камеральных работ</t>
  </si>
  <si>
    <t>Итого полевых и камеральных работ</t>
  </si>
  <si>
    <t>Поиск подземных коммуникаций трубокабелеискателем</t>
  </si>
  <si>
    <t>Т.9 прим.4</t>
  </si>
  <si>
    <t>Т.9 прим.5</t>
  </si>
  <si>
    <t>Начисления</t>
  </si>
  <si>
    <t>Внешний транспорт</t>
  </si>
  <si>
    <t>Внутренний транспорт</t>
  </si>
  <si>
    <t>Организация, ликвидация</t>
  </si>
  <si>
    <t>ИТОГО начислений</t>
  </si>
  <si>
    <t>Регистрация и согласования</t>
  </si>
  <si>
    <t>ИТОГО по смете</t>
  </si>
  <si>
    <t>Всего</t>
  </si>
  <si>
    <t>НДС 18%</t>
  </si>
  <si>
    <t>Итого</t>
  </si>
  <si>
    <t>Создание инженерно- топографических планов в масштабе 1: 500</t>
  </si>
  <si>
    <t>га</t>
  </si>
  <si>
    <t>Т.80 п.1</t>
  </si>
  <si>
    <t>Т.2  п.2</t>
  </si>
  <si>
    <t>Т.10 п.1</t>
  </si>
  <si>
    <t>Общие указания п. 15 е</t>
  </si>
  <si>
    <t>Общие указания п.13</t>
  </si>
  <si>
    <t>протяженность, м</t>
  </si>
  <si>
    <t>с К-1,4 (уч. до 1 га)</t>
  </si>
  <si>
    <t>СМЕТА № 1 - ИТ</t>
  </si>
  <si>
    <r>
      <t>К</t>
    </r>
    <r>
      <rPr>
        <sz val="8"/>
        <rFont val="Times New Roman"/>
        <family val="1"/>
      </rPr>
      <t xml:space="preserve"> </t>
    </r>
  </si>
  <si>
    <r>
      <t>ИТОГО</t>
    </r>
    <r>
      <rPr>
        <sz val="10"/>
        <rFont val="Times New Roman"/>
        <family val="1"/>
      </rPr>
      <t xml:space="preserve"> с обследованием колодцев</t>
    </r>
  </si>
  <si>
    <t>Т.5 п.1 св. 25 до 100 км*</t>
  </si>
  <si>
    <t>Т.4 п.2 св. 5 до 10 км*</t>
  </si>
  <si>
    <r>
      <rPr>
        <sz val="10"/>
        <color indexed="10"/>
        <rFont val="Times New Roman"/>
        <family val="1"/>
      </rPr>
      <t>50</t>
    </r>
    <r>
      <rPr>
        <sz val="10"/>
        <rFont val="Times New Roman"/>
        <family val="1"/>
      </rPr>
      <t xml:space="preserve"> - протяженность откорректировать в соответствии с проектом</t>
    </r>
  </si>
  <si>
    <r>
      <rPr>
        <sz val="10"/>
        <color indexed="10"/>
        <rFont val="Times New Roman"/>
        <family val="1"/>
      </rPr>
      <t>Т.5 п.1 св. 25 до 100 км *</t>
    </r>
    <r>
      <rPr>
        <sz val="10"/>
        <rFont val="Times New Roman"/>
        <family val="1"/>
      </rPr>
      <t xml:space="preserve"> - откорректировать в соответствии с проектом</t>
    </r>
  </si>
  <si>
    <t xml:space="preserve">Приложение к сводной смете </t>
  </si>
  <si>
    <t>Виды работ</t>
  </si>
  <si>
    <t>Справочник базовых цен на инженерные изыскания для строительства. Инженерно-геодезические изыскания  2004 г. в ценах 2001 г.</t>
  </si>
  <si>
    <t>Единицы измерения</t>
  </si>
  <si>
    <t>Коли- чество</t>
  </si>
  <si>
    <t>Цена в рублях</t>
  </si>
  <si>
    <t>Стоимость в рублях</t>
  </si>
  <si>
    <t xml:space="preserve">индекс изменения стоимости изыскательских работ на  IV кв. 2016 г. к уровню базовых цен по состоянию на 01.01.2001 г. (письмо № 41695-ХМ/09 от 09.12.2016 г.)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</si>
</sst>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0.0000"/>
    <numFmt numFmtId="180" formatCode="0.000"/>
    <numFmt numFmtId="181" formatCode="0.0"/>
    <numFmt numFmtId="182" formatCode="0.00000"/>
    <numFmt numFmtId="183" formatCode="[$-FC19]d\ mmmm\ yyyy\ &quot;г.&quot;"/>
    <numFmt numFmtId="184" formatCode="000000"/>
    <numFmt numFmtId="185" formatCode="#,##0&quot;р.&quot;"/>
    <numFmt numFmtId="186" formatCode="[$-F800]dddd\,\ mmmm\ dd\,\ yyyy"/>
    <numFmt numFmtId="187" formatCode="_-* #,##0.0000_р_._-;\-* #,##0.0000_р_._-;_-* &quot;-&quot;??_р_._-;_-@_-"/>
    <numFmt numFmtId="188" formatCode="0.0%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88" fontId="5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46" fillId="0" borderId="10" xfId="0" applyFont="1" applyFill="1" applyBorder="1" applyAlignment="1">
      <alignment/>
    </xf>
    <xf numFmtId="188" fontId="46" fillId="0" borderId="10" xfId="0" applyNumberFormat="1" applyFont="1" applyFill="1" applyBorder="1" applyAlignment="1">
      <alignment/>
    </xf>
    <xf numFmtId="10" fontId="46" fillId="0" borderId="10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88;&#1086;&#1077;&#1082;&#1090;&#1099;%20&#1043;&#1072;&#1079;&#1087;&#1088;&#1086;&#1084;%20&#1075;&#1072;&#1079;&#1086;&#1088;&#1072;&#1089;&#1087;&#1088;&#1077;&#1076;&#1077;&#1083;&#1077;&#1085;&#1080;&#1077;%20&#1050;&#1088;&#1072;&#1089;&#1085;&#1086;&#1076;&#1072;&#1088;\&#1044;&#1086;&#1075;&#1086;&#1074;&#1086;&#1088;&#1072;%20&#1085;&#1072;%20&#1055;&#1048;&#1056;\01%20&#1096;&#1072;&#1073;&#1083;&#1086;&#1085;\&#1055;&#1048;&#1056;.%20&#1057;&#1074;&#1086;&#1076;&#1085;&#1072;&#1103;%20&#1089;&#1084;&#1077;&#1090;&#1072;%20&#1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з"/>
      <sheetName val="подз"/>
      <sheetName val="Лист2"/>
      <sheetName val="Лист3"/>
    </sheetNames>
    <sheetDataSet>
      <sheetData sheetId="1">
        <row r="2">
          <cell r="G2" t="str">
            <v>к договору № ____________ от 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41"/>
  <sheetViews>
    <sheetView tabSelected="1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32.25390625" style="0" customWidth="1"/>
    <col min="2" max="2" width="21.625" style="0" customWidth="1"/>
    <col min="3" max="3" width="8.875" style="0" customWidth="1"/>
    <col min="4" max="4" width="7.75390625" style="0" customWidth="1"/>
    <col min="5" max="5" width="11.25390625" style="0" customWidth="1"/>
    <col min="6" max="6" width="11.875" style="0" customWidth="1"/>
    <col min="7" max="7" width="9.25390625" style="0" customWidth="1"/>
  </cols>
  <sheetData>
    <row r="1" spans="1:6" ht="12.75">
      <c r="A1" s="30"/>
      <c r="B1" s="39" t="s">
        <v>46</v>
      </c>
      <c r="C1" s="39"/>
      <c r="D1" s="39"/>
      <c r="E1" s="39"/>
      <c r="F1" s="39"/>
    </row>
    <row r="2" spans="1:6" ht="12.75">
      <c r="A2" s="30"/>
      <c r="B2" s="39" t="str">
        <f>'[1]подз'!$G$2</f>
        <v>к договору № ____________ от _____________</v>
      </c>
      <c r="C2" s="39"/>
      <c r="D2" s="39"/>
      <c r="E2" s="39"/>
      <c r="F2" s="39"/>
    </row>
    <row r="3" spans="1:5" ht="12.75">
      <c r="A3" s="30"/>
      <c r="B3" s="30"/>
      <c r="C3" s="30"/>
      <c r="D3" s="30"/>
      <c r="E3" s="30"/>
    </row>
    <row r="4" spans="1:6" s="31" customFormat="1" ht="24.75" customHeight="1">
      <c r="A4" s="41" t="s">
        <v>39</v>
      </c>
      <c r="B4" s="41"/>
      <c r="C4" s="41"/>
      <c r="D4" s="41"/>
      <c r="E4" s="41"/>
      <c r="F4" s="41"/>
    </row>
    <row r="5" spans="1:6" s="31" customFormat="1" ht="54" customHeight="1">
      <c r="A5" s="40"/>
      <c r="B5" s="40"/>
      <c r="C5" s="40"/>
      <c r="D5" s="40"/>
      <c r="E5" s="40"/>
      <c r="F5" s="40"/>
    </row>
    <row r="6" spans="1:6" s="21" customFormat="1" ht="60">
      <c r="A6" s="36" t="s">
        <v>47</v>
      </c>
      <c r="B6" s="36" t="s">
        <v>48</v>
      </c>
      <c r="C6" s="36" t="s">
        <v>49</v>
      </c>
      <c r="D6" s="37" t="s">
        <v>50</v>
      </c>
      <c r="E6" s="37" t="s">
        <v>51</v>
      </c>
      <c r="F6" s="38" t="s">
        <v>52</v>
      </c>
    </row>
    <row r="7" spans="1:6" ht="12.75">
      <c r="A7" s="2" t="s">
        <v>30</v>
      </c>
      <c r="B7" s="2"/>
      <c r="C7" s="2"/>
      <c r="D7" s="3"/>
      <c r="E7" s="3"/>
      <c r="F7" s="4"/>
    </row>
    <row r="8" spans="1:7" ht="17.25" customHeight="1">
      <c r="A8" s="5" t="s">
        <v>0</v>
      </c>
      <c r="B8" s="6" t="s">
        <v>37</v>
      </c>
      <c r="C8" s="25">
        <v>50</v>
      </c>
      <c r="D8" s="3"/>
      <c r="E8" s="3"/>
      <c r="F8" s="4"/>
      <c r="G8" s="26"/>
    </row>
    <row r="9" spans="1:6" ht="14.25" customHeight="1">
      <c r="A9" s="2" t="s">
        <v>1</v>
      </c>
      <c r="B9" s="2"/>
      <c r="C9" s="2"/>
      <c r="D9" s="3"/>
      <c r="E9" s="3"/>
      <c r="F9" s="3"/>
    </row>
    <row r="10" spans="1:6" ht="15" customHeight="1">
      <c r="A10" s="7" t="s">
        <v>2</v>
      </c>
      <c r="B10" s="2" t="s">
        <v>3</v>
      </c>
      <c r="C10" s="7" t="s">
        <v>31</v>
      </c>
      <c r="D10" s="8">
        <v>0</v>
      </c>
      <c r="E10" s="8">
        <v>2233</v>
      </c>
      <c r="F10" s="32">
        <f>D10*E10</f>
        <v>0</v>
      </c>
    </row>
    <row r="11" spans="1:6" ht="12.75" customHeight="1">
      <c r="A11" s="2" t="s">
        <v>5</v>
      </c>
      <c r="B11" s="2" t="s">
        <v>6</v>
      </c>
      <c r="C11" s="2" t="s">
        <v>31</v>
      </c>
      <c r="D11" s="10">
        <f>C8*30/10000</f>
        <v>0.15</v>
      </c>
      <c r="E11" s="10">
        <v>3284</v>
      </c>
      <c r="F11" s="33">
        <f>D11*E11</f>
        <v>492.59999999999997</v>
      </c>
    </row>
    <row r="12" spans="1:6" ht="15.75" customHeight="1" hidden="1">
      <c r="A12" s="7" t="s">
        <v>7</v>
      </c>
      <c r="B12" s="7" t="s">
        <v>8</v>
      </c>
      <c r="C12" s="7" t="s">
        <v>4</v>
      </c>
      <c r="D12" s="9">
        <v>0</v>
      </c>
      <c r="E12" s="9">
        <v>4824</v>
      </c>
      <c r="F12" s="32">
        <f>D12*E12</f>
        <v>0</v>
      </c>
    </row>
    <row r="13" spans="1:6" ht="14.25" customHeight="1">
      <c r="A13" s="5" t="s">
        <v>9</v>
      </c>
      <c r="B13" s="2"/>
      <c r="C13" s="2"/>
      <c r="D13" s="3"/>
      <c r="E13" s="3"/>
      <c r="F13" s="33">
        <f>SUM(F9:F12)</f>
        <v>492.59999999999997</v>
      </c>
    </row>
    <row r="14" spans="1:6" ht="15.75" customHeight="1" hidden="1">
      <c r="A14" s="2" t="s">
        <v>10</v>
      </c>
      <c r="B14" s="2" t="s">
        <v>33</v>
      </c>
      <c r="C14" s="2" t="s">
        <v>11</v>
      </c>
      <c r="D14" s="3">
        <v>1</v>
      </c>
      <c r="E14" s="4">
        <f>SUM(F9:F12)</f>
        <v>492.59999999999997</v>
      </c>
      <c r="F14" s="32">
        <f>E14*D14</f>
        <v>492.59999999999997</v>
      </c>
    </row>
    <row r="15" spans="1:6" ht="12.75">
      <c r="A15" s="2" t="s">
        <v>38</v>
      </c>
      <c r="B15" s="2" t="s">
        <v>34</v>
      </c>
      <c r="C15" s="2" t="s">
        <v>11</v>
      </c>
      <c r="D15" s="3">
        <v>1.4</v>
      </c>
      <c r="E15" s="4">
        <f>F13</f>
        <v>492.59999999999997</v>
      </c>
      <c r="F15" s="33">
        <f>E15*D15</f>
        <v>689.6399999999999</v>
      </c>
    </row>
    <row r="16" spans="1:6" ht="14.25" customHeight="1">
      <c r="A16" s="5" t="s">
        <v>12</v>
      </c>
      <c r="B16" s="2"/>
      <c r="C16" s="2"/>
      <c r="D16" s="3"/>
      <c r="E16" s="3"/>
      <c r="F16" s="32"/>
    </row>
    <row r="17" spans="1:6" ht="15.75" customHeight="1">
      <c r="A17" s="2" t="s">
        <v>1</v>
      </c>
      <c r="B17" s="2"/>
      <c r="C17" s="2"/>
      <c r="D17" s="3"/>
      <c r="E17" s="3"/>
      <c r="F17" s="33"/>
    </row>
    <row r="18" spans="1:6" ht="12.75" hidden="1">
      <c r="A18" s="7" t="s">
        <v>2</v>
      </c>
      <c r="B18" s="2" t="s">
        <v>3</v>
      </c>
      <c r="C18" s="2" t="s">
        <v>4</v>
      </c>
      <c r="D18" s="3">
        <f>D10</f>
        <v>0</v>
      </c>
      <c r="E18" s="3">
        <v>737</v>
      </c>
      <c r="F18" s="33">
        <f>D18*E18</f>
        <v>0</v>
      </c>
    </row>
    <row r="19" spans="1:6" ht="15.75" customHeight="1">
      <c r="A19" s="2" t="s">
        <v>5</v>
      </c>
      <c r="B19" s="2" t="s">
        <v>6</v>
      </c>
      <c r="C19" s="2" t="s">
        <v>31</v>
      </c>
      <c r="D19" s="10">
        <f>D11</f>
        <v>0.15</v>
      </c>
      <c r="E19" s="3">
        <v>1067</v>
      </c>
      <c r="F19" s="33">
        <f>D19*E19</f>
        <v>160.04999999999998</v>
      </c>
    </row>
    <row r="20" spans="1:6" ht="15" customHeight="1" hidden="1">
      <c r="A20" s="7" t="s">
        <v>7</v>
      </c>
      <c r="B20" s="7" t="s">
        <v>8</v>
      </c>
      <c r="C20" s="2" t="s">
        <v>4</v>
      </c>
      <c r="D20" s="3">
        <f>D12</f>
        <v>0</v>
      </c>
      <c r="E20" s="3">
        <v>1559</v>
      </c>
      <c r="F20" s="33">
        <f>D20*E20</f>
        <v>0</v>
      </c>
    </row>
    <row r="21" spans="1:6" ht="27.75" customHeight="1">
      <c r="A21" s="11" t="s">
        <v>13</v>
      </c>
      <c r="B21" s="2" t="s">
        <v>35</v>
      </c>
      <c r="C21" s="2" t="s">
        <v>14</v>
      </c>
      <c r="D21" s="3">
        <v>1.75</v>
      </c>
      <c r="E21" s="3">
        <f>F18+F19+F20</f>
        <v>160.04999999999998</v>
      </c>
      <c r="F21" s="33">
        <f>D21*E21</f>
        <v>280.0875</v>
      </c>
    </row>
    <row r="22" spans="1:6" ht="15" customHeight="1">
      <c r="A22" s="12" t="s">
        <v>15</v>
      </c>
      <c r="B22" s="2"/>
      <c r="C22" s="2"/>
      <c r="D22" s="3"/>
      <c r="E22" s="3"/>
      <c r="F22" s="33">
        <f>F21</f>
        <v>280.0875</v>
      </c>
    </row>
    <row r="23" spans="1:6" ht="16.5" customHeight="1">
      <c r="A23" s="5" t="s">
        <v>16</v>
      </c>
      <c r="B23" s="2"/>
      <c r="C23" s="2"/>
      <c r="D23" s="3"/>
      <c r="E23" s="3"/>
      <c r="F23" s="33">
        <f>F15+F22</f>
        <v>969.7274999999998</v>
      </c>
    </row>
    <row r="24" spans="1:6" ht="25.5">
      <c r="A24" s="11" t="s">
        <v>17</v>
      </c>
      <c r="B24" s="2" t="s">
        <v>18</v>
      </c>
      <c r="C24" s="2" t="s">
        <v>40</v>
      </c>
      <c r="D24" s="3">
        <v>1.55</v>
      </c>
      <c r="E24" s="3">
        <f>F23</f>
        <v>969.7274999999998</v>
      </c>
      <c r="F24" s="33">
        <f>D24*E24</f>
        <v>1503.077625</v>
      </c>
    </row>
    <row r="25" spans="1:6" ht="15" customHeight="1" hidden="1">
      <c r="A25" s="5" t="s">
        <v>41</v>
      </c>
      <c r="B25" s="2" t="s">
        <v>19</v>
      </c>
      <c r="C25" s="2" t="s">
        <v>11</v>
      </c>
      <c r="D25" s="3">
        <v>0</v>
      </c>
      <c r="E25" s="3">
        <f>F24</f>
        <v>1503.077625</v>
      </c>
      <c r="F25" s="33">
        <f>E25*D25</f>
        <v>0</v>
      </c>
    </row>
    <row r="26" spans="1:6" ht="15.75" customHeight="1">
      <c r="A26" s="5" t="s">
        <v>20</v>
      </c>
      <c r="B26" s="2"/>
      <c r="C26" s="2"/>
      <c r="D26" s="3"/>
      <c r="E26" s="3"/>
      <c r="F26" s="33"/>
    </row>
    <row r="27" spans="1:7" ht="15" customHeight="1">
      <c r="A27" s="2" t="s">
        <v>21</v>
      </c>
      <c r="B27" s="27" t="s">
        <v>42</v>
      </c>
      <c r="C27" s="2" t="s">
        <v>11</v>
      </c>
      <c r="D27" s="28">
        <v>0.14</v>
      </c>
      <c r="E27" s="3">
        <f>F15</f>
        <v>689.6399999999999</v>
      </c>
      <c r="F27" s="33">
        <f>E27*D27</f>
        <v>96.5496</v>
      </c>
      <c r="G27" s="26"/>
    </row>
    <row r="28" spans="1:7" ht="15" customHeight="1">
      <c r="A28" s="2" t="s">
        <v>22</v>
      </c>
      <c r="B28" s="27" t="s">
        <v>43</v>
      </c>
      <c r="C28" s="2" t="s">
        <v>11</v>
      </c>
      <c r="D28" s="29">
        <v>0.1125</v>
      </c>
      <c r="E28" s="3">
        <f>F15</f>
        <v>689.6399999999999</v>
      </c>
      <c r="F28" s="33">
        <f>E28*D28</f>
        <v>77.58449999999999</v>
      </c>
      <c r="G28" s="26"/>
    </row>
    <row r="29" spans="1:6" ht="15.75" customHeight="1">
      <c r="A29" s="2" t="s">
        <v>23</v>
      </c>
      <c r="B29" s="2" t="s">
        <v>36</v>
      </c>
      <c r="C29" s="2" t="s">
        <v>11</v>
      </c>
      <c r="D29" s="13">
        <v>0.06</v>
      </c>
      <c r="E29" s="3">
        <f>E27+F28</f>
        <v>767.2244999999998</v>
      </c>
      <c r="F29" s="33">
        <f>E29*D29</f>
        <v>46.03346999999999</v>
      </c>
    </row>
    <row r="30" spans="1:6" ht="15.75" customHeight="1">
      <c r="A30" s="5" t="s">
        <v>24</v>
      </c>
      <c r="B30" s="2"/>
      <c r="C30" s="2"/>
      <c r="D30" s="3"/>
      <c r="E30" s="3"/>
      <c r="F30" s="33">
        <f>SUM(F25:F29)</f>
        <v>220.16756999999998</v>
      </c>
    </row>
    <row r="31" spans="1:6" ht="15.75" customHeight="1">
      <c r="A31" s="5" t="s">
        <v>29</v>
      </c>
      <c r="B31" s="2"/>
      <c r="C31" s="2"/>
      <c r="D31" s="3"/>
      <c r="E31" s="3"/>
      <c r="F31" s="33">
        <f>F24+F30</f>
        <v>1723.245195</v>
      </c>
    </row>
    <row r="32" spans="1:6" ht="16.5" customHeight="1">
      <c r="A32" s="2" t="s">
        <v>25</v>
      </c>
      <c r="B32" s="2" t="s">
        <v>32</v>
      </c>
      <c r="C32" s="2" t="s">
        <v>11</v>
      </c>
      <c r="D32" s="13">
        <v>0.04</v>
      </c>
      <c r="E32" s="3">
        <f>F31</f>
        <v>1723.245195</v>
      </c>
      <c r="F32" s="33">
        <f>E32*D32</f>
        <v>68.9298078</v>
      </c>
    </row>
    <row r="33" spans="1:6" ht="15" customHeight="1">
      <c r="A33" s="5" t="s">
        <v>26</v>
      </c>
      <c r="B33" s="2"/>
      <c r="C33" s="2"/>
      <c r="D33" s="3"/>
      <c r="E33" s="3"/>
      <c r="F33" s="33">
        <f>F24+F30+F32</f>
        <v>1792.1750028</v>
      </c>
    </row>
    <row r="34" spans="1:6" ht="27" customHeight="1">
      <c r="A34" s="42" t="s">
        <v>53</v>
      </c>
      <c r="B34" s="43"/>
      <c r="C34" s="44"/>
      <c r="D34" s="9">
        <v>3.99</v>
      </c>
      <c r="E34" s="9">
        <f>F33</f>
        <v>1792.1750028</v>
      </c>
      <c r="F34" s="34">
        <f>D34*E34</f>
        <v>7150.778261172</v>
      </c>
    </row>
    <row r="35" spans="1:6" ht="15.75" customHeight="1">
      <c r="A35" s="5" t="s">
        <v>28</v>
      </c>
      <c r="B35" s="14"/>
      <c r="C35" s="2"/>
      <c r="D35" s="9"/>
      <c r="E35" s="3"/>
      <c r="F35" s="33">
        <f>F34*0.18</f>
        <v>1287.14008701096</v>
      </c>
    </row>
    <row r="36" spans="1:6" ht="15.75" customHeight="1">
      <c r="A36" s="5" t="s">
        <v>27</v>
      </c>
      <c r="B36" s="14"/>
      <c r="C36" s="2"/>
      <c r="D36" s="9"/>
      <c r="E36" s="3"/>
      <c r="F36" s="35">
        <f>F34+F35</f>
        <v>8437.91834818296</v>
      </c>
    </row>
    <row r="37" spans="1:6" ht="12.75">
      <c r="A37" s="15"/>
      <c r="B37" s="16"/>
      <c r="C37" s="17"/>
      <c r="D37" s="18"/>
      <c r="E37" s="19"/>
      <c r="F37" s="20"/>
    </row>
    <row r="38" spans="1:6" ht="12.75">
      <c r="A38" s="22"/>
      <c r="B38" s="23"/>
      <c r="C38" s="23"/>
      <c r="D38" s="23"/>
      <c r="E38" s="23"/>
      <c r="F38" s="24"/>
    </row>
    <row r="39" spans="1:6" ht="12.75" hidden="1">
      <c r="A39" s="23" t="s">
        <v>44</v>
      </c>
      <c r="B39" s="23"/>
      <c r="C39" s="23"/>
      <c r="D39" s="23"/>
      <c r="E39" s="23"/>
      <c r="F39" s="24"/>
    </row>
    <row r="40" spans="1:5" ht="12.75" hidden="1">
      <c r="A40" s="23" t="s">
        <v>45</v>
      </c>
      <c r="B40" s="1"/>
      <c r="C40" s="1"/>
      <c r="D40" s="1"/>
      <c r="E40" s="1"/>
    </row>
    <row r="41" spans="1:5" ht="12.75" hidden="1">
      <c r="A41" s="1"/>
      <c r="B41" s="1"/>
      <c r="C41" s="1"/>
      <c r="D41" s="1"/>
      <c r="E41" s="1"/>
    </row>
  </sheetData>
  <sheetProtection/>
  <mergeCells count="5">
    <mergeCell ref="B1:F1"/>
    <mergeCell ref="B2:F2"/>
    <mergeCell ref="A5:F5"/>
    <mergeCell ref="A4:F4"/>
    <mergeCell ref="A34:C34"/>
  </mergeCells>
  <printOptions/>
  <pageMargins left="0.75" right="0.75" top="1" bottom="0.57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забил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Виола Сергеевна</dc:creator>
  <cp:keywords/>
  <dc:description/>
  <cp:lastModifiedBy>rg14</cp:lastModifiedBy>
  <cp:lastPrinted>2014-09-30T06:37:29Z</cp:lastPrinted>
  <dcterms:created xsi:type="dcterms:W3CDTF">2006-01-16T10:59:58Z</dcterms:created>
  <dcterms:modified xsi:type="dcterms:W3CDTF">2017-10-20T07:55:56Z</dcterms:modified>
  <cp:category/>
  <cp:version/>
  <cp:contentType/>
  <cp:contentStatus/>
</cp:coreProperties>
</file>